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58_25/část1/02_eza/"/>
    </mc:Choice>
  </mc:AlternateContent>
  <xr:revisionPtr revIDLastSave="1" documentId="13_ncr:1_{7653741A-F50D-4D8D-AEA6-F03217559A72}" xr6:coauthVersionLast="47" xr6:coauthVersionMax="47" xr10:uidLastSave="{96F07A94-1840-4C4E-A0F0-42A614C36BD1}"/>
  <bookViews>
    <workbookView xWindow="-110" yWindow="-110" windowWidth="38620" windowHeight="21100" xr2:uid="{00000000-000D-0000-FFFF-FFFF00000000}"/>
  </bookViews>
  <sheets>
    <sheet name="Rozpoč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5" i="1"/>
  <c r="G16" i="1" l="1"/>
  <c r="J24" i="1" l="1"/>
  <c r="G14" i="1"/>
  <c r="G13" i="1" l="1"/>
  <c r="G12" i="1" l="1"/>
  <c r="G18" i="1" s="1"/>
  <c r="G19" i="1" l="1"/>
  <c r="G20" i="1" s="1"/>
  <c r="W12" i="1"/>
  <c r="U12" i="1"/>
  <c r="W24" i="1"/>
  <c r="V24" i="1"/>
  <c r="U26" i="1"/>
  <c r="V26" i="1"/>
  <c r="Z12" i="1"/>
  <c r="Z24" i="1"/>
  <c r="Z26" i="1"/>
  <c r="AA12" i="1"/>
  <c r="AA24" i="1"/>
  <c r="AA26" i="1"/>
  <c r="J26" i="1"/>
  <c r="U24" i="1"/>
  <c r="W26" i="1"/>
  <c r="V12" i="1"/>
  <c r="J12" i="1"/>
  <c r="O11" i="1"/>
  <c r="S11" i="1"/>
  <c r="Q11" i="1"/>
  <c r="R11" i="1"/>
  <c r="P11" i="1"/>
  <c r="AF11" i="1" l="1"/>
  <c r="AD11" i="1"/>
  <c r="U27" i="1"/>
  <c r="K11" i="1"/>
  <c r="AE11" i="1"/>
  <c r="W27" i="1"/>
  <c r="V27" i="1"/>
  <c r="N11" i="1" l="1"/>
  <c r="M11" i="1"/>
</calcChain>
</file>

<file path=xl/sharedStrings.xml><?xml version="1.0" encoding="utf-8"?>
<sst xmlns="http://schemas.openxmlformats.org/spreadsheetml/2006/main" count="60" uniqueCount="54">
  <si>
    <t xml:space="preserve"> </t>
  </si>
  <si>
    <t>1</t>
  </si>
  <si>
    <t>Zkrácený popis</t>
  </si>
  <si>
    <t>Doba výstavby:</t>
  </si>
  <si>
    <t>Začátek výstavby:</t>
  </si>
  <si>
    <t>M.j.</t>
  </si>
  <si>
    <t>m2</t>
  </si>
  <si>
    <t>Množství</t>
  </si>
  <si>
    <t>Jednot.</t>
  </si>
  <si>
    <t>Přesuny</t>
  </si>
  <si>
    <t>Typ skupiny</t>
  </si>
  <si>
    <t>HS</t>
  </si>
  <si>
    <t>HSV mat</t>
  </si>
  <si>
    <t>HSV prac</t>
  </si>
  <si>
    <t>PSV mat</t>
  </si>
  <si>
    <t>PSV prac</t>
  </si>
  <si>
    <t>Mont mat</t>
  </si>
  <si>
    <t>Mont prac</t>
  </si>
  <si>
    <t>Ostatní mat.</t>
  </si>
  <si>
    <t>Celkem bez DPH</t>
  </si>
  <si>
    <t>Celkem včetně DPH</t>
  </si>
  <si>
    <t>DPH 21%</t>
  </si>
  <si>
    <t>ks</t>
  </si>
  <si>
    <t>1.</t>
  </si>
  <si>
    <t>2.</t>
  </si>
  <si>
    <t>bm</t>
  </si>
  <si>
    <t>3.</t>
  </si>
  <si>
    <t>4.</t>
  </si>
  <si>
    <t>5.</t>
  </si>
  <si>
    <t>mth</t>
  </si>
  <si>
    <t>Silniční a chodníkové obruby z betonových obrubníků šíř. 150mm</t>
  </si>
  <si>
    <t>Stavební stroje mobilní- Ostatní (nakladač) (přesun materiálu) po stavbě</t>
  </si>
  <si>
    <t>m3</t>
  </si>
  <si>
    <t>Asfaltový beton pro ložní vrstvy ACL 16+, 16S</t>
  </si>
  <si>
    <t>6.</t>
  </si>
  <si>
    <t>Rekonstrukce a výstavba nové zpevněné plochy</t>
  </si>
  <si>
    <t>CMS Žebrák</t>
  </si>
  <si>
    <t>Položkový rozpočet</t>
  </si>
  <si>
    <t>VZ-0358/00066001/2025</t>
  </si>
  <si>
    <t>po podpisu smlouvy o dílo a převzetí staveniště</t>
  </si>
  <si>
    <t>Výšková úprava šachty, vpustě</t>
  </si>
  <si>
    <t>Velkoplošné úpravy asf vrstev 1000 - 10 000, tl.5cm</t>
  </si>
  <si>
    <t>Frézování zpevněných ploch asfaltových tl. do 50 mm</t>
  </si>
  <si>
    <t>Č.</t>
  </si>
  <si>
    <t>574A44</t>
  </si>
  <si>
    <t>113743</t>
  </si>
  <si>
    <t>89921</t>
  </si>
  <si>
    <t>917224</t>
  </si>
  <si>
    <t xml:space="preserve">0359 </t>
  </si>
  <si>
    <t>574C06</t>
  </si>
  <si>
    <t>Celkem Kč</t>
  </si>
  <si>
    <t>cena Kč</t>
  </si>
  <si>
    <t>cca 2 měsíce</t>
  </si>
  <si>
    <t>žlutě podbarvené vyplní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</si>
</sst>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9" fontId="3" fillId="2" borderId="0" xfId="0" applyNumberFormat="1" applyFont="1" applyFill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9" fontId="4" fillId="0" borderId="11" xfId="0" applyNumberFormat="1" applyFont="1" applyBorder="1" applyAlignment="1">
      <alignment horizontal="left" vertical="center"/>
    </xf>
    <xf numFmtId="4" fontId="4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 wrapText="1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1" fillId="2" borderId="24" xfId="0" applyNumberFormat="1" applyFont="1" applyFill="1" applyBorder="1" applyAlignment="1">
      <alignment horizontal="left" vertical="center"/>
    </xf>
    <xf numFmtId="4" fontId="3" fillId="2" borderId="25" xfId="0" applyNumberFormat="1" applyFont="1" applyFill="1" applyBorder="1" applyAlignment="1">
      <alignment horizontal="right" vertical="center"/>
    </xf>
    <xf numFmtId="49" fontId="4" fillId="0" borderId="34" xfId="0" applyNumberFormat="1" applyFont="1" applyBorder="1" applyAlignment="1">
      <alignment horizontal="left" vertical="center"/>
    </xf>
    <xf numFmtId="4" fontId="4" fillId="0" borderId="35" xfId="0" applyNumberFormat="1" applyFont="1" applyBorder="1" applyAlignment="1">
      <alignment horizontal="right" vertical="center"/>
    </xf>
    <xf numFmtId="49" fontId="4" fillId="0" borderId="6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4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49" fontId="3" fillId="0" borderId="35" xfId="0" applyNumberFormat="1" applyFont="1" applyBorder="1" applyAlignment="1">
      <alignment horizontal="right" vertical="center"/>
    </xf>
    <xf numFmtId="49" fontId="3" fillId="0" borderId="8" xfId="0" applyNumberFormat="1" applyFont="1" applyBorder="1" applyAlignment="1">
      <alignment horizontal="right" vertical="center"/>
    </xf>
    <xf numFmtId="49" fontId="3" fillId="0" borderId="38" xfId="0" applyNumberFormat="1" applyFont="1" applyBorder="1" applyAlignment="1">
      <alignment horizontal="right" vertical="center"/>
    </xf>
    <xf numFmtId="49" fontId="4" fillId="0" borderId="39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4" fillId="0" borderId="16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42" xfId="0" applyNumberFormat="1" applyFont="1" applyBorder="1" applyAlignment="1">
      <alignment horizontal="center" vertical="center"/>
    </xf>
    <xf numFmtId="4" fontId="4" fillId="3" borderId="11" xfId="0" applyNumberFormat="1" applyFont="1" applyFill="1" applyBorder="1" applyAlignment="1">
      <alignment horizontal="right" vertical="center"/>
    </xf>
    <xf numFmtId="4" fontId="4" fillId="3" borderId="7" xfId="0" applyNumberFormat="1" applyFont="1" applyFill="1" applyBorder="1" applyAlignment="1">
      <alignment horizontal="right" vertical="center"/>
    </xf>
    <xf numFmtId="49" fontId="4" fillId="3" borderId="0" xfId="0" applyNumberFormat="1" applyFont="1" applyFill="1" applyAlignment="1">
      <alignment horizontal="left" vertical="center"/>
    </xf>
    <xf numFmtId="49" fontId="3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left" vertical="center"/>
    </xf>
    <xf numFmtId="14" fontId="3" fillId="0" borderId="33" xfId="0" applyNumberFormat="1" applyFont="1" applyBorder="1" applyAlignment="1">
      <alignment horizontal="left" vertical="center"/>
    </xf>
    <xf numFmtId="14" fontId="3" fillId="0" borderId="19" xfId="0" applyNumberFormat="1" applyFont="1" applyBorder="1" applyAlignment="1">
      <alignment horizontal="left" vertical="center"/>
    </xf>
    <xf numFmtId="14" fontId="3" fillId="0" borderId="23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24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49" fontId="1" fillId="0" borderId="32" xfId="0" applyNumberFormat="1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1" fillId="0" borderId="11" xfId="0" applyNumberFormat="1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49" fontId="1" fillId="0" borderId="30" xfId="0" applyNumberFormat="1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49" fontId="3" fillId="0" borderId="31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000000"/>
      <rgbColor rgb="0000000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7"/>
  <sheetViews>
    <sheetView tabSelected="1" workbookViewId="0">
      <selection activeCell="C26" sqref="C26"/>
    </sheetView>
  </sheetViews>
  <sheetFormatPr defaultColWidth="11.453125" defaultRowHeight="12.5" x14ac:dyDescent="0.25"/>
  <cols>
    <col min="1" max="1" width="5" customWidth="1"/>
    <col min="2" max="2" width="12.26953125" customWidth="1"/>
    <col min="3" max="3" width="48.26953125" customWidth="1"/>
    <col min="4" max="4" width="5.7265625" customWidth="1"/>
    <col min="5" max="5" width="13.81640625" customWidth="1"/>
    <col min="6" max="6" width="12" customWidth="1"/>
    <col min="7" max="7" width="32.1796875" customWidth="1"/>
    <col min="8" max="8" width="11.453125" customWidth="1"/>
    <col min="9" max="32" width="12.1796875" hidden="1" customWidth="1"/>
  </cols>
  <sheetData>
    <row r="2" spans="1:32" ht="21.75" customHeight="1" x14ac:dyDescent="0.25">
      <c r="C2" s="40" t="s">
        <v>38</v>
      </c>
    </row>
    <row r="3" spans="1:32" ht="19.5" customHeight="1" x14ac:dyDescent="0.25"/>
    <row r="4" spans="1:32" ht="24.75" customHeight="1" thickBot="1" x14ac:dyDescent="0.3">
      <c r="A4" s="63" t="s">
        <v>37</v>
      </c>
      <c r="B4" s="63"/>
      <c r="C4" s="64"/>
      <c r="D4" s="64"/>
      <c r="E4" s="64"/>
      <c r="F4" s="64"/>
      <c r="G4" s="64"/>
    </row>
    <row r="5" spans="1:32" x14ac:dyDescent="0.25">
      <c r="A5" s="65"/>
      <c r="B5" s="42"/>
      <c r="C5" s="69" t="s">
        <v>36</v>
      </c>
      <c r="D5" s="74" t="s">
        <v>3</v>
      </c>
      <c r="E5" s="75"/>
      <c r="F5" s="77" t="s">
        <v>52</v>
      </c>
      <c r="G5" s="78"/>
    </row>
    <row r="6" spans="1:32" x14ac:dyDescent="0.25">
      <c r="A6" s="66"/>
      <c r="B6" s="41"/>
      <c r="C6" s="70"/>
      <c r="D6" s="76"/>
      <c r="E6" s="76"/>
      <c r="F6" s="79"/>
      <c r="G6" s="80"/>
    </row>
    <row r="7" spans="1:32" x14ac:dyDescent="0.25">
      <c r="A7" s="67"/>
      <c r="B7" s="23"/>
      <c r="C7" s="55" t="s">
        <v>35</v>
      </c>
      <c r="D7" s="71" t="s">
        <v>4</v>
      </c>
      <c r="E7" s="72"/>
      <c r="F7" s="59" t="s">
        <v>39</v>
      </c>
      <c r="G7" s="60"/>
    </row>
    <row r="8" spans="1:32" ht="13" thickBot="1" x14ac:dyDescent="0.3">
      <c r="A8" s="68"/>
      <c r="B8" s="43"/>
      <c r="C8" s="56"/>
      <c r="D8" s="73"/>
      <c r="E8" s="73"/>
      <c r="F8" s="61"/>
      <c r="G8" s="62"/>
    </row>
    <row r="9" spans="1:32" ht="13" x14ac:dyDescent="0.25">
      <c r="A9" s="15" t="s">
        <v>0</v>
      </c>
      <c r="B9" s="24"/>
      <c r="C9" s="14" t="s">
        <v>0</v>
      </c>
      <c r="D9" s="14" t="s">
        <v>0</v>
      </c>
      <c r="E9" s="14" t="s">
        <v>0</v>
      </c>
      <c r="F9" s="17" t="s">
        <v>8</v>
      </c>
      <c r="G9" s="57" t="s">
        <v>50</v>
      </c>
    </row>
    <row r="10" spans="1:32" ht="16.5" customHeight="1" thickBot="1" x14ac:dyDescent="0.3">
      <c r="A10" s="1" t="s">
        <v>43</v>
      </c>
      <c r="B10" s="44"/>
      <c r="C10" s="3" t="s">
        <v>2</v>
      </c>
      <c r="D10" s="4" t="s">
        <v>5</v>
      </c>
      <c r="E10" s="4" t="s">
        <v>7</v>
      </c>
      <c r="F10" s="39" t="s">
        <v>51</v>
      </c>
      <c r="G10" s="58"/>
      <c r="K10" s="6" t="s">
        <v>9</v>
      </c>
      <c r="L10" s="6" t="s">
        <v>10</v>
      </c>
      <c r="M10" s="6" t="s">
        <v>12</v>
      </c>
      <c r="N10" s="6" t="s">
        <v>13</v>
      </c>
      <c r="O10" s="6" t="s">
        <v>14</v>
      </c>
      <c r="P10" s="6" t="s">
        <v>15</v>
      </c>
      <c r="Q10" s="6" t="s">
        <v>16</v>
      </c>
      <c r="R10" s="6" t="s">
        <v>17</v>
      </c>
      <c r="S10" s="6" t="s">
        <v>18</v>
      </c>
    </row>
    <row r="11" spans="1:32" ht="13" x14ac:dyDescent="0.25">
      <c r="A11" s="18"/>
      <c r="B11" s="45"/>
      <c r="C11" s="53"/>
      <c r="D11" s="54"/>
      <c r="E11" s="54"/>
      <c r="F11" s="54"/>
      <c r="G11" s="19"/>
      <c r="K11" s="9">
        <f>IF(L11="PR",#REF!,SUM(J12:J26))</f>
        <v>0</v>
      </c>
      <c r="L11" s="6" t="s">
        <v>11</v>
      </c>
      <c r="M11" s="9">
        <f>IF(L11="HS",G11,0)</f>
        <v>0</v>
      </c>
      <c r="N11" s="9" t="e">
        <f>IF(L11="HS",#REF!-K11,0)</f>
        <v>#REF!</v>
      </c>
      <c r="O11" s="9">
        <f>IF(L11="PS",G11,0)</f>
        <v>0</v>
      </c>
      <c r="P11" s="9">
        <f>IF(L11="PS",#REF!-K11,0)</f>
        <v>0</v>
      </c>
      <c r="Q11" s="9">
        <f>IF(L11="MP",G11,0)</f>
        <v>0</v>
      </c>
      <c r="R11" s="9">
        <f>IF(L11="MP",#REF!-K11,0)</f>
        <v>0</v>
      </c>
      <c r="S11" s="9">
        <f>IF(L11="OM",G11,0)</f>
        <v>0</v>
      </c>
      <c r="T11" s="6"/>
      <c r="AD11" s="9">
        <f>SUM(U12:U26)</f>
        <v>0</v>
      </c>
      <c r="AE11" s="9">
        <f>SUM(V12:V26)</f>
        <v>0</v>
      </c>
      <c r="AF11" s="9" t="e">
        <f>SUM(W12:W26)</f>
        <v>#REF!</v>
      </c>
    </row>
    <row r="12" spans="1:32" ht="21" customHeight="1" x14ac:dyDescent="0.25">
      <c r="A12" s="20" t="s">
        <v>23</v>
      </c>
      <c r="B12" s="16" t="s">
        <v>44</v>
      </c>
      <c r="C12" s="11" t="s">
        <v>41</v>
      </c>
      <c r="D12" s="16" t="s">
        <v>6</v>
      </c>
      <c r="E12" s="12">
        <v>5690</v>
      </c>
      <c r="F12" s="50"/>
      <c r="G12" s="21">
        <f>F12*E12</f>
        <v>0</v>
      </c>
      <c r="I12" s="7" t="s">
        <v>1</v>
      </c>
      <c r="J12" s="5">
        <f>IF(I12="5",#REF!,0)</f>
        <v>0</v>
      </c>
      <c r="U12" s="5">
        <f>IF(Y12=0,#REF!,0)</f>
        <v>0</v>
      </c>
      <c r="V12" s="5">
        <f>IF(Y12=14,#REF!,0)</f>
        <v>0</v>
      </c>
      <c r="W12" s="5" t="e">
        <f>IF(Y12=20,#REF!,0)</f>
        <v>#REF!</v>
      </c>
      <c r="Y12" s="8">
        <v>20</v>
      </c>
      <c r="Z12" s="8">
        <f>F12*1</f>
        <v>0</v>
      </c>
      <c r="AA12" s="8">
        <f>F12*(1-1)</f>
        <v>0</v>
      </c>
    </row>
    <row r="13" spans="1:32" ht="21" customHeight="1" x14ac:dyDescent="0.25">
      <c r="A13" s="20" t="s">
        <v>24</v>
      </c>
      <c r="B13" s="16" t="s">
        <v>45</v>
      </c>
      <c r="C13" s="11" t="s">
        <v>42</v>
      </c>
      <c r="D13" s="16" t="s">
        <v>6</v>
      </c>
      <c r="E13" s="12">
        <v>8275</v>
      </c>
      <c r="F13" s="50"/>
      <c r="G13" s="21">
        <f>F13*E13</f>
        <v>0</v>
      </c>
      <c r="I13" s="7"/>
      <c r="J13" s="5"/>
      <c r="U13" s="5"/>
      <c r="V13" s="5"/>
      <c r="W13" s="5"/>
      <c r="Y13" s="8"/>
      <c r="Z13" s="8"/>
      <c r="AA13" s="8"/>
    </row>
    <row r="14" spans="1:32" ht="21" customHeight="1" x14ac:dyDescent="0.25">
      <c r="A14" s="20" t="s">
        <v>26</v>
      </c>
      <c r="B14" s="16" t="s">
        <v>46</v>
      </c>
      <c r="C14" s="11" t="s">
        <v>40</v>
      </c>
      <c r="D14" s="16" t="s">
        <v>22</v>
      </c>
      <c r="E14" s="12">
        <v>5</v>
      </c>
      <c r="F14" s="50"/>
      <c r="G14" s="21">
        <f>E14*F14</f>
        <v>0</v>
      </c>
      <c r="I14" s="7"/>
      <c r="J14" s="5"/>
      <c r="U14" s="5"/>
      <c r="V14" s="5"/>
      <c r="W14" s="5"/>
      <c r="Y14" s="8"/>
      <c r="Z14" s="8"/>
      <c r="AA14" s="8"/>
    </row>
    <row r="15" spans="1:32" ht="27" customHeight="1" x14ac:dyDescent="0.25">
      <c r="A15" s="20" t="s">
        <v>27</v>
      </c>
      <c r="B15" s="16" t="s">
        <v>47</v>
      </c>
      <c r="C15" s="13" t="s">
        <v>30</v>
      </c>
      <c r="D15" s="16" t="s">
        <v>25</v>
      </c>
      <c r="E15" s="12">
        <v>127</v>
      </c>
      <c r="F15" s="50"/>
      <c r="G15" s="21">
        <f>E15*F15</f>
        <v>0</v>
      </c>
      <c r="I15" s="7"/>
      <c r="J15" s="5"/>
      <c r="U15" s="5"/>
      <c r="V15" s="5"/>
      <c r="W15" s="5"/>
      <c r="Y15" s="8"/>
      <c r="Z15" s="8"/>
      <c r="AA15" s="8"/>
    </row>
    <row r="16" spans="1:32" ht="27" customHeight="1" x14ac:dyDescent="0.25">
      <c r="A16" s="20" t="s">
        <v>28</v>
      </c>
      <c r="B16" s="16" t="s">
        <v>48</v>
      </c>
      <c r="C16" s="13" t="s">
        <v>31</v>
      </c>
      <c r="D16" s="16" t="s">
        <v>29</v>
      </c>
      <c r="E16" s="12">
        <v>89</v>
      </c>
      <c r="F16" s="50"/>
      <c r="G16" s="21">
        <f>E16*F16</f>
        <v>0</v>
      </c>
      <c r="I16" s="7"/>
      <c r="J16" s="5"/>
      <c r="U16" s="5"/>
      <c r="V16" s="5"/>
      <c r="W16" s="5"/>
      <c r="Y16" s="8"/>
      <c r="Z16" s="8"/>
      <c r="AA16" s="8"/>
    </row>
    <row r="17" spans="1:27" ht="20.149999999999999" customHeight="1" thickBot="1" x14ac:dyDescent="0.3">
      <c r="A17" s="22" t="s">
        <v>34</v>
      </c>
      <c r="B17" s="49" t="s">
        <v>49</v>
      </c>
      <c r="C17" s="25" t="s">
        <v>33</v>
      </c>
      <c r="D17" s="26" t="s">
        <v>32</v>
      </c>
      <c r="E17" s="27">
        <v>140</v>
      </c>
      <c r="F17" s="51"/>
      <c r="G17" s="28">
        <f>F17*E17</f>
        <v>0</v>
      </c>
      <c r="I17" s="7"/>
      <c r="J17" s="5"/>
      <c r="U17" s="5"/>
      <c r="V17" s="5"/>
      <c r="W17" s="5"/>
      <c r="Y17" s="8"/>
      <c r="Z17" s="8"/>
      <c r="AA17" s="8"/>
    </row>
    <row r="18" spans="1:27" ht="20.149999999999999" customHeight="1" x14ac:dyDescent="0.25">
      <c r="A18" s="38"/>
      <c r="B18" s="46"/>
      <c r="C18" s="29" t="s">
        <v>19</v>
      </c>
      <c r="D18" s="30"/>
      <c r="E18" s="30"/>
      <c r="F18" s="30"/>
      <c r="G18" s="37">
        <f>SUM(G12:G17)</f>
        <v>0</v>
      </c>
      <c r="I18" s="7"/>
      <c r="J18" s="5"/>
      <c r="U18" s="5"/>
      <c r="V18" s="5"/>
      <c r="W18" s="5"/>
      <c r="Y18" s="8"/>
      <c r="Z18" s="8"/>
      <c r="AA18" s="8"/>
    </row>
    <row r="19" spans="1:27" ht="20.149999999999999" customHeight="1" x14ac:dyDescent="0.25">
      <c r="A19" s="20"/>
      <c r="B19" s="47"/>
      <c r="C19" s="31" t="s">
        <v>21</v>
      </c>
      <c r="D19" s="32"/>
      <c r="E19" s="32"/>
      <c r="F19" s="32"/>
      <c r="G19" s="35">
        <f>(G18*21%)</f>
        <v>0</v>
      </c>
      <c r="I19" s="7"/>
      <c r="J19" s="5"/>
      <c r="U19" s="5"/>
      <c r="V19" s="5"/>
      <c r="W19" s="5"/>
      <c r="Y19" s="8"/>
      <c r="Z19" s="8"/>
      <c r="AA19" s="8"/>
    </row>
    <row r="20" spans="1:27" ht="20.149999999999999" customHeight="1" thickBot="1" x14ac:dyDescent="0.3">
      <c r="A20" s="22"/>
      <c r="B20" s="48"/>
      <c r="C20" s="33" t="s">
        <v>20</v>
      </c>
      <c r="D20" s="34"/>
      <c r="E20" s="34"/>
      <c r="F20" s="34"/>
      <c r="G20" s="36">
        <f>SUM(G18:G19)</f>
        <v>0</v>
      </c>
      <c r="I20" s="7"/>
      <c r="J20" s="5"/>
      <c r="U20" s="5"/>
      <c r="V20" s="5"/>
      <c r="W20" s="5"/>
      <c r="Y20" s="8"/>
      <c r="Z20" s="8"/>
      <c r="AA20" s="8"/>
    </row>
    <row r="21" spans="1:27" x14ac:dyDescent="0.25">
      <c r="A21" s="2"/>
      <c r="B21" s="2"/>
      <c r="I21" s="7"/>
      <c r="J21" s="5"/>
      <c r="U21" s="5"/>
      <c r="V21" s="5"/>
      <c r="W21" s="5"/>
      <c r="Y21" s="8"/>
      <c r="Z21" s="8"/>
      <c r="AA21" s="8"/>
    </row>
    <row r="22" spans="1:27" x14ac:dyDescent="0.25">
      <c r="A22" s="2"/>
      <c r="B22" s="52"/>
      <c r="C22" t="s">
        <v>53</v>
      </c>
      <c r="I22" s="7"/>
      <c r="J22" s="5"/>
      <c r="U22" s="5"/>
      <c r="V22" s="5"/>
      <c r="W22" s="5"/>
      <c r="Y22" s="8"/>
      <c r="Z22" s="8"/>
      <c r="AA22" s="8"/>
    </row>
    <row r="23" spans="1:27" x14ac:dyDescent="0.25">
      <c r="A23" s="2"/>
      <c r="B23" s="2"/>
      <c r="I23" s="7"/>
      <c r="J23" s="5"/>
      <c r="U23" s="5"/>
      <c r="V23" s="5"/>
      <c r="W23" s="5"/>
      <c r="Y23" s="8"/>
      <c r="Z23" s="8"/>
      <c r="AA23" s="8"/>
    </row>
    <row r="24" spans="1:27" x14ac:dyDescent="0.25">
      <c r="A24" s="2"/>
      <c r="B24" s="2"/>
      <c r="I24" s="7" t="s">
        <v>1</v>
      </c>
      <c r="J24" s="5">
        <f>IF(I24="5",#REF!,0)</f>
        <v>0</v>
      </c>
      <c r="U24" s="5">
        <f>IF(Y24=0,#REF!,0)</f>
        <v>0</v>
      </c>
      <c r="V24" s="5">
        <f>IF(Y24=14,#REF!,0)</f>
        <v>0</v>
      </c>
      <c r="W24" s="5" t="e">
        <f>IF(Y24=20,#REF!,0)</f>
        <v>#REF!</v>
      </c>
      <c r="Y24" s="8">
        <v>20</v>
      </c>
      <c r="Z24" s="8" t="e">
        <f>#REF!*1</f>
        <v>#REF!</v>
      </c>
      <c r="AA24" s="8" t="e">
        <f>#REF!*(1-1)</f>
        <v>#REF!</v>
      </c>
    </row>
    <row r="25" spans="1:27" x14ac:dyDescent="0.25">
      <c r="A25" s="2"/>
      <c r="B25" s="2"/>
      <c r="I25" s="7"/>
      <c r="J25" s="5"/>
      <c r="U25" s="5"/>
      <c r="V25" s="5"/>
      <c r="W25" s="5"/>
      <c r="Y25" s="8"/>
      <c r="Z25" s="8"/>
      <c r="AA25" s="8"/>
    </row>
    <row r="26" spans="1:27" x14ac:dyDescent="0.25">
      <c r="A26" s="2"/>
      <c r="B26" s="2"/>
      <c r="I26" s="7" t="s">
        <v>1</v>
      </c>
      <c r="J26" s="5">
        <f>IF(I26="5",#REF!,0)</f>
        <v>0</v>
      </c>
      <c r="U26" s="5">
        <f>IF(Y26=0,#REF!,0)</f>
        <v>0</v>
      </c>
      <c r="V26" s="5">
        <f>IF(Y26=14,#REF!,0)</f>
        <v>0</v>
      </c>
      <c r="W26" s="5" t="e">
        <f>IF(Y26=20,#REF!,0)</f>
        <v>#REF!</v>
      </c>
      <c r="Y26" s="8">
        <v>20</v>
      </c>
      <c r="Z26" s="8" t="e">
        <f>#REF!*1</f>
        <v>#REF!</v>
      </c>
      <c r="AA26" s="8" t="e">
        <f>#REF!*(1-1)</f>
        <v>#REF!</v>
      </c>
    </row>
    <row r="27" spans="1:27" ht="13" x14ac:dyDescent="0.25">
      <c r="U27" s="10">
        <f>SUM(U12:U26)</f>
        <v>0</v>
      </c>
      <c r="V27" s="10">
        <f>SUM(V12:V26)</f>
        <v>0</v>
      </c>
      <c r="W27" s="10" t="e">
        <f>SUM(W12:W26)</f>
        <v>#REF!</v>
      </c>
    </row>
  </sheetData>
  <mergeCells count="11">
    <mergeCell ref="C11:F11"/>
    <mergeCell ref="C7:C8"/>
    <mergeCell ref="G9:G10"/>
    <mergeCell ref="F7:G8"/>
    <mergeCell ref="A4:G4"/>
    <mergeCell ref="A5:A6"/>
    <mergeCell ref="A7:A8"/>
    <mergeCell ref="C5:C6"/>
    <mergeCell ref="D7:E8"/>
    <mergeCell ref="D5:E6"/>
    <mergeCell ref="F5:G6"/>
  </mergeCells>
  <phoneticPr fontId="5" type="noConversion"/>
  <pageMargins left="1.1811023622047245" right="0.39370078740157483" top="0.98425196850393704" bottom="0.59055118110236227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Sládek</dc:creator>
  <cp:lastModifiedBy>Tesař Josef</cp:lastModifiedBy>
  <cp:lastPrinted>2025-06-26T12:01:02Z</cp:lastPrinted>
  <dcterms:created xsi:type="dcterms:W3CDTF">2012-11-07T12:12:39Z</dcterms:created>
  <dcterms:modified xsi:type="dcterms:W3CDTF">2025-07-23T07:17:03Z</dcterms:modified>
</cp:coreProperties>
</file>